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GA PARTENAIRE\MAILS POUR MARIE\CAMPAGNE FISCALE BNC 2025\DOSSIER FISCAL 2025\"/>
    </mc:Choice>
  </mc:AlternateContent>
  <xr:revisionPtr revIDLastSave="0" documentId="13_ncr:1_{5D404D71-29A2-40AE-AEB2-52ADD5F9CF26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caclul madelin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H18" i="1" l="1"/>
  <c r="F13" i="1"/>
  <c r="G9" i="1" s="1"/>
  <c r="I9" i="1" s="1"/>
  <c r="G10" i="1"/>
  <c r="G11" i="1" s="1"/>
  <c r="G21" i="1"/>
  <c r="F21" i="1"/>
  <c r="E21" i="1"/>
  <c r="I10" i="1" l="1"/>
  <c r="F22" i="1"/>
  <c r="F23" i="1" s="1"/>
  <c r="E22" i="1"/>
  <c r="I11" i="1"/>
  <c r="G22" i="1"/>
  <c r="G23" i="1" s="1"/>
  <c r="E23" i="1" l="1"/>
  <c r="H22" i="1"/>
</calcChain>
</file>

<file path=xl/sharedStrings.xml><?xml version="1.0" encoding="utf-8"?>
<sst xmlns="http://schemas.openxmlformats.org/spreadsheetml/2006/main" count="28" uniqueCount="27">
  <si>
    <t>Adhérent :</t>
  </si>
  <si>
    <t xml:space="preserve">Bénéfice définitif x 3,75% </t>
  </si>
  <si>
    <t>Charges sociales facultatives</t>
  </si>
  <si>
    <t>Plafond annuel de la Sécurité sociale :  CSF *7%</t>
  </si>
  <si>
    <t xml:space="preserve">8 x Plafond annuel de la Sécurité sociale : </t>
  </si>
  <si>
    <t>Base à prendre en compte pour le plafond de déductibilité</t>
  </si>
  <si>
    <t>Perte d'emploi</t>
  </si>
  <si>
    <t>Prévoyance et Santé</t>
  </si>
  <si>
    <r>
      <t xml:space="preserve">Retraite </t>
    </r>
    <r>
      <rPr>
        <b/>
        <sz val="22"/>
        <color indexed="10"/>
        <rFont val="Calibri"/>
        <family val="2"/>
      </rPr>
      <t>*</t>
    </r>
  </si>
  <si>
    <t>Contrat Madelin de l'exploitant</t>
  </si>
  <si>
    <t>Contrat Madelin du conjoint collaborateur</t>
  </si>
  <si>
    <t>Plancher/Plafond de déduction</t>
  </si>
  <si>
    <t>Réintégrations à effectuer</t>
  </si>
  <si>
    <t>*</t>
  </si>
  <si>
    <t>Limite réduite des sommes éventuellement versées au titre du PERCO</t>
  </si>
  <si>
    <t>Exercice clos au :</t>
  </si>
  <si>
    <t>TOTAL DE CONTRÔLE</t>
  </si>
  <si>
    <r>
      <t xml:space="preserve">Indiquer ici :  </t>
    </r>
    <r>
      <rPr>
        <b/>
        <sz val="10"/>
        <color indexed="10"/>
        <rFont val="Calibri"/>
        <family val="2"/>
      </rPr>
      <t>les Divers à déduire ligne 43/2035B : exonération sur le bénéfice  ZFU-ZRR cases CS et AW</t>
    </r>
  </si>
  <si>
    <t xml:space="preserve">L'abondement versé à votre profit ou celui de votre conjoint sur un PERCO (plan d'épargne retraite collectif) et </t>
  </si>
  <si>
    <t>exonéré de l'impôt sur le revenu, vient en diminution de la limite de déduction (BOI-BIC-CHG-40-50-40-20, n° 80)</t>
  </si>
  <si>
    <t>Abondt PERCO- Rachat cotis, facultatives</t>
  </si>
  <si>
    <t xml:space="preserve"> </t>
  </si>
  <si>
    <r>
      <t xml:space="preserve">Indiquer ici les </t>
    </r>
    <r>
      <rPr>
        <b/>
        <sz val="10"/>
        <color indexed="10"/>
        <rFont val="Calibri"/>
        <family val="2"/>
      </rPr>
      <t>charges sociales facultatives (case BZ/BU 2035A)</t>
    </r>
  </si>
  <si>
    <t>47100 Plafond SS 2025</t>
  </si>
  <si>
    <t>Loi Madelin - Cotisations de l'exploitant- GRILLE DE CALCUL EXERCICE 2025</t>
  </si>
  <si>
    <r>
      <rPr>
        <sz val="10"/>
        <rFont val="Calibri"/>
        <family val="2"/>
      </rPr>
      <t>Plafond ANNUEL Sécurité Sociale 2025 -</t>
    </r>
    <r>
      <rPr>
        <b/>
        <sz val="10"/>
        <color indexed="60"/>
        <rFont val="Calibri"/>
        <family val="2"/>
      </rPr>
      <t xml:space="preserve"> a proratiser si exercice incomplet</t>
    </r>
  </si>
  <si>
    <r>
      <t>Bénéfice ou (</t>
    </r>
    <r>
      <rPr>
        <sz val="10"/>
        <color indexed="10"/>
        <rFont val="Calibri"/>
        <family val="2"/>
      </rPr>
      <t>déficit 2025</t>
    </r>
    <r>
      <rPr>
        <sz val="10"/>
        <rFont val="Calibri"/>
        <family val="2"/>
      </rPr>
      <t xml:space="preserve"> : </t>
    </r>
    <r>
      <rPr>
        <sz val="10"/>
        <color indexed="10"/>
        <rFont val="Calibri"/>
        <family val="2"/>
      </rPr>
      <t>mettre un moins devant le chiffre)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</si>
</sst>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"/>
    <numFmt numFmtId="166" formatCode="_-* #,##0.00\ [$€-1]_-;\-* #,##0.00\ [$€-1]_-;_-* &quot;-&quot;??\ [$€-1]_-;_-@_-"/>
    <numFmt numFmtId="167" formatCode="_-* #,##0\ [$€-1]_-;\-* #,##0\ [$€-1]_-;_-* &quot;-&quot;??\ [$€-1]_-"/>
    <numFmt numFmtId="168" formatCode="_-* #,##0\ [$€-1]_-;\-* #,##0\ [$€-1]_-;_-* &quot;-&quot;??\ [$€-1]_-;_-@_-"/>
    <numFmt numFmtId="169" formatCode="#,##0\ &quot;€&quot;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</font>
    <font>
      <b/>
      <sz val="22"/>
      <color indexed="10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b/>
      <sz val="10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C00000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FF33CC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9" fillId="0" borderId="0" xfId="2" applyFont="1" applyProtection="1">
      <protection hidden="1"/>
    </xf>
    <xf numFmtId="0" fontId="10" fillId="0" borderId="0" xfId="2" applyFont="1" applyAlignment="1" applyProtection="1">
      <alignment horizontal="right"/>
      <protection hidden="1"/>
    </xf>
    <xf numFmtId="14" fontId="10" fillId="0" borderId="0" xfId="2" applyNumberFormat="1" applyFont="1" applyAlignment="1" applyProtection="1">
      <alignment horizontal="right"/>
      <protection hidden="1"/>
    </xf>
    <xf numFmtId="0" fontId="10" fillId="0" borderId="0" xfId="2" applyFont="1" applyProtection="1">
      <protection hidden="1"/>
    </xf>
    <xf numFmtId="0" fontId="9" fillId="0" borderId="0" xfId="2" applyFont="1" applyProtection="1">
      <protection locked="0"/>
    </xf>
    <xf numFmtId="0" fontId="9" fillId="0" borderId="0" xfId="2" applyFont="1" applyAlignment="1" applyProtection="1">
      <alignment vertical="center" wrapText="1"/>
      <protection locked="0"/>
    </xf>
    <xf numFmtId="165" fontId="9" fillId="2" borderId="1" xfId="2" applyNumberFormat="1" applyFont="1" applyFill="1" applyBorder="1" applyProtection="1">
      <protection locked="0"/>
    </xf>
    <xf numFmtId="165" fontId="9" fillId="0" borderId="0" xfId="2" applyNumberFormat="1" applyFont="1" applyProtection="1">
      <protection locked="0"/>
    </xf>
    <xf numFmtId="0" fontId="9" fillId="0" borderId="0" xfId="2" quotePrefix="1" applyFont="1" applyAlignment="1" applyProtection="1">
      <alignment horizontal="left"/>
      <protection locked="0"/>
    </xf>
    <xf numFmtId="0" fontId="9" fillId="0" borderId="0" xfId="2" applyFont="1" applyAlignment="1" applyProtection="1">
      <alignment horizontal="left"/>
      <protection locked="0"/>
    </xf>
    <xf numFmtId="165" fontId="10" fillId="0" borderId="1" xfId="2" applyNumberFormat="1" applyFont="1" applyBorder="1" applyProtection="1">
      <protection locked="0"/>
    </xf>
    <xf numFmtId="0" fontId="10" fillId="0" borderId="0" xfId="2" quotePrefix="1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166" fontId="9" fillId="0" borderId="0" xfId="2" applyNumberFormat="1" applyFont="1" applyProtection="1"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11" fillId="0" borderId="0" xfId="0" applyFont="1"/>
    <xf numFmtId="0" fontId="12" fillId="0" borderId="0" xfId="0" applyFont="1"/>
    <xf numFmtId="167" fontId="13" fillId="0" borderId="0" xfId="1" applyNumberFormat="1" applyFont="1" applyFill="1" applyBorder="1" applyAlignment="1" applyProtection="1">
      <alignment vertical="center"/>
      <protection locked="0"/>
    </xf>
    <xf numFmtId="168" fontId="14" fillId="0" borderId="0" xfId="2" applyNumberFormat="1" applyFont="1" applyAlignment="1" applyProtection="1">
      <alignment vertical="center"/>
      <protection locked="0"/>
    </xf>
    <xf numFmtId="169" fontId="9" fillId="0" borderId="0" xfId="2" applyNumberFormat="1" applyFont="1" applyProtection="1">
      <protection locked="0"/>
    </xf>
    <xf numFmtId="0" fontId="15" fillId="0" borderId="0" xfId="2" applyFont="1" applyProtection="1">
      <protection hidden="1"/>
    </xf>
    <xf numFmtId="1" fontId="0" fillId="0" borderId="0" xfId="0" applyNumberFormat="1"/>
    <xf numFmtId="0" fontId="16" fillId="0" borderId="0" xfId="2" applyFont="1" applyProtection="1">
      <protection locked="0"/>
    </xf>
    <xf numFmtId="0" fontId="8" fillId="0" borderId="0" xfId="0" applyFont="1"/>
    <xf numFmtId="0" fontId="9" fillId="3" borderId="0" xfId="2" applyFont="1" applyFill="1" applyProtection="1">
      <protection hidden="1"/>
    </xf>
    <xf numFmtId="0" fontId="17" fillId="0" borderId="0" xfId="2" applyFont="1" applyProtection="1">
      <protection locked="0"/>
    </xf>
    <xf numFmtId="164" fontId="18" fillId="3" borderId="0" xfId="2" applyNumberFormat="1" applyFont="1" applyFill="1" applyProtection="1">
      <protection locked="0"/>
    </xf>
    <xf numFmtId="0" fontId="19" fillId="0" borderId="0" xfId="0" applyFont="1"/>
    <xf numFmtId="0" fontId="0" fillId="0" borderId="0" xfId="0" applyAlignment="1">
      <alignment vertical="top" wrapText="1"/>
    </xf>
    <xf numFmtId="17" fontId="10" fillId="0" borderId="0" xfId="2" applyNumberFormat="1" applyFont="1" applyAlignment="1" applyProtection="1">
      <alignment horizontal="left"/>
      <protection hidden="1"/>
    </xf>
    <xf numFmtId="165" fontId="10" fillId="0" borderId="3" xfId="1" applyNumberFormat="1" applyFont="1" applyFill="1" applyBorder="1" applyProtection="1">
      <protection locked="0"/>
    </xf>
    <xf numFmtId="167" fontId="20" fillId="0" borderId="6" xfId="1" applyNumberFormat="1" applyFont="1" applyFill="1" applyBorder="1" applyAlignment="1" applyProtection="1">
      <alignment vertical="center"/>
      <protection hidden="1"/>
    </xf>
    <xf numFmtId="167" fontId="13" fillId="0" borderId="6" xfId="1" applyNumberFormat="1" applyFont="1" applyFill="1" applyBorder="1" applyAlignment="1" applyProtection="1">
      <alignment vertical="center"/>
      <protection locked="0"/>
    </xf>
    <xf numFmtId="167" fontId="13" fillId="0" borderId="7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 wrapText="1"/>
    </xf>
    <xf numFmtId="0" fontId="9" fillId="0" borderId="0" xfId="2" applyFont="1" applyAlignment="1" applyProtection="1">
      <alignment horizontal="left"/>
      <protection locked="0"/>
    </xf>
    <xf numFmtId="0" fontId="9" fillId="0" borderId="2" xfId="2" applyFont="1" applyBorder="1" applyAlignment="1" applyProtection="1">
      <alignment horizontal="left"/>
      <protection locked="0"/>
    </xf>
    <xf numFmtId="0" fontId="10" fillId="0" borderId="0" xfId="2" applyFont="1" applyAlignment="1" applyProtection="1">
      <alignment horizontal="left"/>
      <protection hidden="1"/>
    </xf>
    <xf numFmtId="0" fontId="23" fillId="0" borderId="0" xfId="2" applyFont="1" applyAlignment="1" applyProtection="1">
      <alignment horizontal="center"/>
      <protection locked="0"/>
    </xf>
    <xf numFmtId="0" fontId="9" fillId="0" borderId="0" xfId="2" quotePrefix="1" applyFont="1" applyAlignment="1" applyProtection="1">
      <alignment horizontal="left"/>
      <protection locked="0"/>
    </xf>
    <xf numFmtId="0" fontId="9" fillId="0" borderId="2" xfId="2" quotePrefix="1" applyFont="1" applyBorder="1" applyAlignment="1" applyProtection="1">
      <alignment horizontal="left"/>
      <protection locked="0"/>
    </xf>
    <xf numFmtId="0" fontId="10" fillId="0" borderId="0" xfId="2" quotePrefix="1" applyFont="1" applyAlignment="1" applyProtection="1">
      <alignment horizontal="left"/>
      <protection locked="0"/>
    </xf>
    <xf numFmtId="0" fontId="10" fillId="0" borderId="2" xfId="2" quotePrefix="1" applyFont="1" applyBorder="1" applyAlignment="1" applyProtection="1">
      <alignment horizontal="left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2" xfId="2" applyFont="1" applyBorder="1" applyAlignment="1" applyProtection="1">
      <alignment vertical="top" wrapText="1"/>
      <protection locked="0"/>
    </xf>
    <xf numFmtId="0" fontId="0" fillId="0" borderId="2" xfId="0" applyBorder="1" applyAlignment="1">
      <alignment vertical="top" wrapText="1"/>
    </xf>
    <xf numFmtId="165" fontId="9" fillId="2" borderId="3" xfId="2" applyNumberFormat="1" applyFont="1" applyFill="1" applyBorder="1" applyProtection="1">
      <protection locked="0"/>
    </xf>
    <xf numFmtId="0" fontId="0" fillId="0" borderId="4" xfId="0" applyBorder="1"/>
    <xf numFmtId="0" fontId="10" fillId="0" borderId="0" xfId="2" applyFont="1" applyAlignment="1" applyProtection="1">
      <alignment horizontal="left"/>
      <protection locked="0"/>
    </xf>
    <xf numFmtId="0" fontId="10" fillId="0" borderId="2" xfId="2" applyFont="1" applyBorder="1" applyAlignment="1" applyProtection="1">
      <alignment horizontal="left"/>
      <protection locked="0"/>
    </xf>
    <xf numFmtId="0" fontId="21" fillId="0" borderId="5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2" fillId="0" borderId="0" xfId="2" quotePrefix="1" applyFont="1" applyAlignment="1" applyProtection="1">
      <alignment vertical="center"/>
      <protection locked="0"/>
    </xf>
  </cellXfs>
  <cellStyles count="3">
    <cellStyle name="Monétaire" xfId="1" builtinId="4"/>
    <cellStyle name="Normal" xfId="0" builtinId="0"/>
    <cellStyle name="Normal_Madelin Disponible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158112</xdr:colOff>
      <xdr:row>2</xdr:row>
      <xdr:rowOff>163831</xdr:rowOff>
    </xdr:from>
    <xdr:to>
      <xdr:col>0</xdr:col>
      <xdr:colOff>215261</xdr:colOff>
      <xdr:row>3</xdr:row>
      <xdr:rowOff>26670</xdr:rowOff>
    </xdr:to>
    <xdr:sp macro="[1]!Madelin" textlink="">
      <xdr:nvSpPr>
        <xdr:cNvPr id="2" name="ZoneTexte 1">
          <a:extLst>
            <a:ext uri="{FF2B5EF4-FFF2-40B4-BE49-F238E27FC236}">
              <a16:creationId xmlns:a16="http://schemas.microsoft.com/office/drawing/2014/main" id="{8E3D471E-D61E-AE31-73F4-C67170F05E23}"/>
            </a:ext>
          </a:extLst>
        </xdr:cNvPr>
        <xdr:cNvSpPr txBox="1"/>
      </xdr:nvSpPr>
      <xdr:spPr>
        <a:xfrm flipH="1">
          <a:off x="167637" y="5448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accent5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accent5"/>
              </a:solidFill>
            </a:rPr>
            <a:t>Remise</a:t>
          </a:r>
          <a:r>
            <a:rPr lang="fr-FR" sz="1100" b="1" baseline="0">
              <a:solidFill>
                <a:schemeClr val="accent5"/>
              </a:solidFill>
            </a:rPr>
            <a:t> à zéro</a:t>
          </a:r>
          <a:endParaRPr lang="fr-FR" sz="1100" b="1">
            <a:solidFill>
              <a:schemeClr val="accent5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REAU%20DU%20PC%20AU%2012122014\Madelin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"/>
      <sheetName val="2012"/>
      <sheetName val="2013"/>
      <sheetName val="Madelin2013"/>
    </sheetNames>
    <definedNames>
      <definedName name="Madelin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16" workbookViewId="0">
      <selection activeCell="J21" sqref="J21"/>
    </sheetView>
  </sheetViews>
  <sheetFormatPr baseColWidth="10" defaultRowHeight="15" x14ac:dyDescent="0.25"/>
  <cols>
    <col min="1" max="1" width="4.85546875" customWidth="1"/>
    <col min="2" max="2" width="7.7109375" customWidth="1"/>
    <col min="5" max="5" width="14.28515625" customWidth="1"/>
    <col min="6" max="6" width="14.42578125" customWidth="1"/>
    <col min="7" max="7" width="15.7109375" customWidth="1"/>
    <col min="8" max="8" width="39" bestFit="1" customWidth="1"/>
  </cols>
  <sheetData>
    <row r="1" spans="1:10" x14ac:dyDescent="0.25">
      <c r="A1" s="1"/>
      <c r="B1" s="1"/>
      <c r="C1" s="1"/>
      <c r="D1" s="2" t="s">
        <v>0</v>
      </c>
      <c r="E1" s="31" t="s">
        <v>21</v>
      </c>
      <c r="F1" s="39"/>
      <c r="G1" s="39"/>
      <c r="H1" s="1"/>
      <c r="I1" s="1"/>
    </row>
    <row r="2" spans="1:10" x14ac:dyDescent="0.25">
      <c r="A2" s="1"/>
      <c r="B2" s="1"/>
      <c r="C2" s="1"/>
      <c r="D2" s="2" t="s">
        <v>15</v>
      </c>
      <c r="E2" s="3">
        <v>46022</v>
      </c>
      <c r="F2" s="4"/>
      <c r="G2" s="4"/>
      <c r="H2" s="26" t="s">
        <v>23</v>
      </c>
      <c r="I2" s="1"/>
    </row>
    <row r="3" spans="1:10" x14ac:dyDescent="0.25">
      <c r="A3" s="22"/>
      <c r="B3" s="1"/>
      <c r="C3" s="1"/>
      <c r="D3" s="1"/>
      <c r="E3" s="1"/>
      <c r="F3" s="1"/>
      <c r="G3" s="1"/>
      <c r="H3" s="1"/>
      <c r="I3" s="1"/>
    </row>
    <row r="4" spans="1:10" x14ac:dyDescent="0.25">
      <c r="A4" s="22"/>
      <c r="B4" s="1"/>
      <c r="C4" s="1"/>
      <c r="D4" s="1"/>
      <c r="E4" s="1"/>
      <c r="F4" s="1"/>
      <c r="G4" s="1"/>
      <c r="H4" s="1"/>
      <c r="I4" s="1"/>
    </row>
    <row r="5" spans="1:10" ht="18.75" x14ac:dyDescent="0.3">
      <c r="A5" s="40" t="s">
        <v>24</v>
      </c>
      <c r="B5" s="40"/>
      <c r="C5" s="40"/>
      <c r="D5" s="40"/>
      <c r="E5" s="40"/>
      <c r="F5" s="40"/>
      <c r="G5" s="40"/>
      <c r="H5" s="40"/>
      <c r="I5" s="40"/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</row>
    <row r="7" spans="1:10" x14ac:dyDescent="0.25">
      <c r="A7" s="5"/>
      <c r="B7" s="5"/>
      <c r="C7" s="5"/>
      <c r="D7" s="5"/>
      <c r="E7" s="5"/>
      <c r="F7" s="5"/>
      <c r="G7" s="28">
        <v>47100</v>
      </c>
      <c r="H7" s="27" t="s">
        <v>25</v>
      </c>
      <c r="I7" s="24"/>
      <c r="J7" s="25"/>
    </row>
    <row r="8" spans="1:10" x14ac:dyDescent="0.25">
      <c r="A8" s="5"/>
      <c r="B8" s="5"/>
      <c r="C8" s="5"/>
      <c r="D8" s="5"/>
      <c r="E8" s="5"/>
      <c r="F8" s="5"/>
      <c r="G8" s="6"/>
      <c r="H8" s="5"/>
      <c r="I8" s="5"/>
    </row>
    <row r="9" spans="1:10" x14ac:dyDescent="0.25">
      <c r="A9" s="41" t="s">
        <v>26</v>
      </c>
      <c r="B9" s="41"/>
      <c r="C9" s="41"/>
      <c r="D9" s="41"/>
      <c r="E9" s="42"/>
      <c r="F9" s="7"/>
      <c r="G9" s="8">
        <f>+F13</f>
        <v>0</v>
      </c>
      <c r="H9" s="9" t="s">
        <v>1</v>
      </c>
      <c r="I9" s="21">
        <f>+G9*3.75%</f>
        <v>0</v>
      </c>
    </row>
    <row r="10" spans="1:10" x14ac:dyDescent="0.25">
      <c r="A10" s="37" t="s">
        <v>22</v>
      </c>
      <c r="B10" s="37"/>
      <c r="C10" s="37"/>
      <c r="D10" s="37"/>
      <c r="E10" s="38"/>
      <c r="F10" s="7"/>
      <c r="G10" s="8">
        <f>+G7</f>
        <v>47100</v>
      </c>
      <c r="H10" s="10" t="s">
        <v>3</v>
      </c>
      <c r="I10" s="21">
        <f>+G10*7%</f>
        <v>3297.0000000000005</v>
      </c>
    </row>
    <row r="11" spans="1:10" x14ac:dyDescent="0.25">
      <c r="A11" s="45" t="s">
        <v>17</v>
      </c>
      <c r="B11" s="45"/>
      <c r="C11" s="45"/>
      <c r="D11" s="45"/>
      <c r="E11" s="46"/>
      <c r="F11" s="48">
        <v>0</v>
      </c>
      <c r="G11" s="8">
        <f>+G10*8</f>
        <v>376800</v>
      </c>
      <c r="H11" s="9" t="s">
        <v>4</v>
      </c>
      <c r="I11" s="21">
        <f>+G11*3%</f>
        <v>11304</v>
      </c>
    </row>
    <row r="12" spans="1:10" ht="13.15" customHeight="1" x14ac:dyDescent="0.25">
      <c r="A12" s="36"/>
      <c r="B12" s="36"/>
      <c r="C12" s="36"/>
      <c r="D12" s="36"/>
      <c r="E12" s="47"/>
      <c r="F12" s="49"/>
      <c r="G12" s="8"/>
      <c r="H12" s="9"/>
      <c r="I12" s="21"/>
    </row>
    <row r="13" spans="1:10" x14ac:dyDescent="0.25">
      <c r="A13" s="43" t="s">
        <v>5</v>
      </c>
      <c r="B13" s="43"/>
      <c r="C13" s="43"/>
      <c r="D13" s="43"/>
      <c r="E13" s="44"/>
      <c r="F13" s="11">
        <f>+SUM(F9:F12)</f>
        <v>0</v>
      </c>
      <c r="G13" s="8"/>
      <c r="H13" s="5"/>
      <c r="I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0" ht="7.9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28.5" x14ac:dyDescent="0.25">
      <c r="A17" s="5"/>
      <c r="B17" s="5"/>
      <c r="C17" s="5"/>
      <c r="D17" s="5"/>
      <c r="E17" s="12" t="s">
        <v>6</v>
      </c>
      <c r="F17" s="12" t="s">
        <v>7</v>
      </c>
      <c r="G17" s="12" t="s">
        <v>8</v>
      </c>
      <c r="H17" s="13" t="s">
        <v>16</v>
      </c>
      <c r="I17" s="5"/>
    </row>
    <row r="18" spans="1:9" x14ac:dyDescent="0.25">
      <c r="A18" s="37" t="s">
        <v>9</v>
      </c>
      <c r="B18" s="37"/>
      <c r="C18" s="37"/>
      <c r="D18" s="38"/>
      <c r="E18" s="7">
        <v>0</v>
      </c>
      <c r="F18" s="7"/>
      <c r="G18" s="7"/>
      <c r="H18" s="14">
        <f>SUM(E18:G18)-F10</f>
        <v>0</v>
      </c>
      <c r="I18" s="5"/>
    </row>
    <row r="19" spans="1:9" x14ac:dyDescent="0.25">
      <c r="A19" s="37" t="s">
        <v>10</v>
      </c>
      <c r="B19" s="37"/>
      <c r="C19" s="37"/>
      <c r="D19" s="38"/>
      <c r="E19" s="7">
        <v>0</v>
      </c>
      <c r="F19" s="7"/>
      <c r="G19" s="7">
        <v>0</v>
      </c>
      <c r="H19" s="5"/>
      <c r="I19" s="5"/>
    </row>
    <row r="20" spans="1:9" x14ac:dyDescent="0.25">
      <c r="A20" s="37" t="s">
        <v>20</v>
      </c>
      <c r="B20" s="37"/>
      <c r="C20" s="37"/>
      <c r="D20" s="38"/>
      <c r="E20" s="7">
        <v>0</v>
      </c>
      <c r="F20" s="7">
        <v>0</v>
      </c>
      <c r="G20" s="7"/>
      <c r="H20" s="5"/>
      <c r="I20" s="5"/>
    </row>
    <row r="21" spans="1:9" ht="15.75" thickBot="1" x14ac:dyDescent="0.3">
      <c r="A21" s="50" t="s">
        <v>2</v>
      </c>
      <c r="B21" s="50"/>
      <c r="C21" s="50"/>
      <c r="D21" s="51"/>
      <c r="E21" s="32">
        <f>+SUM(E18:E20)</f>
        <v>0</v>
      </c>
      <c r="F21" s="32">
        <f>+SUM(F18:F20)</f>
        <v>0</v>
      </c>
      <c r="G21" s="32">
        <f>+SUM(G18:G20)</f>
        <v>0</v>
      </c>
      <c r="H21" s="5"/>
      <c r="I21" s="5"/>
    </row>
    <row r="22" spans="1:9" ht="15.75" thickBot="1" x14ac:dyDescent="0.3">
      <c r="A22" s="52" t="s">
        <v>11</v>
      </c>
      <c r="B22" s="53"/>
      <c r="C22" s="53"/>
      <c r="D22" s="53"/>
      <c r="E22" s="33">
        <f>IF(G9&gt;G11,+G11*1.875%,IF(G9&gt;1.3333*G10,G9*1.875%,G10*2.5%))</f>
        <v>1177.5</v>
      </c>
      <c r="F22" s="34">
        <f>IF(G9&gt;=G11,G11*3%,IF(G9&gt;180133,G11*3%,IF(G9&lt;=0,G10*7%,(G10*7%+G9*3.75%))))</f>
        <v>3297.0000000000005</v>
      </c>
      <c r="G22" s="35">
        <f>IF(G9&gt;G11,G11*10%+(G11-G10)*15%,IF(G9&gt;G10,G9*10%+(G9-G10)*15%,G10*10%))</f>
        <v>4710</v>
      </c>
      <c r="H22" s="19">
        <f>E22+F22+G22</f>
        <v>9184.5</v>
      </c>
      <c r="I22" s="15"/>
    </row>
    <row r="23" spans="1:9" ht="15.75" x14ac:dyDescent="0.25">
      <c r="A23" s="15"/>
      <c r="B23" s="54" t="s">
        <v>12</v>
      </c>
      <c r="C23" s="54"/>
      <c r="D23" s="54"/>
      <c r="E23" s="20">
        <f>IF(E21&gt;E22,E21-E22,0)</f>
        <v>0</v>
      </c>
      <c r="F23" s="20">
        <f>IF(F21&gt;F22,F21-F22,0)</f>
        <v>0</v>
      </c>
      <c r="G23" s="20">
        <f>IF(G21&gt;G22,G21-G22,0)</f>
        <v>0</v>
      </c>
      <c r="H23" s="16"/>
      <c r="I23" s="16"/>
    </row>
    <row r="24" spans="1:9" x14ac:dyDescent="0.25">
      <c r="F24" s="23"/>
      <c r="G24" s="23"/>
    </row>
    <row r="25" spans="1:9" ht="15.75" x14ac:dyDescent="0.25">
      <c r="B25" s="54"/>
      <c r="C25" s="54"/>
      <c r="D25" s="54"/>
      <c r="E25" s="20"/>
      <c r="F25" s="20"/>
      <c r="G25" s="20"/>
    </row>
    <row r="26" spans="1:9" ht="28.5" x14ac:dyDescent="0.45">
      <c r="A26" s="17" t="s">
        <v>13</v>
      </c>
      <c r="B26" s="18" t="s">
        <v>14</v>
      </c>
      <c r="C26" s="18"/>
      <c r="D26" s="18"/>
      <c r="E26" s="18"/>
      <c r="F26" s="18"/>
      <c r="G26" s="18"/>
    </row>
    <row r="27" spans="1:9" x14ac:dyDescent="0.25">
      <c r="B27" s="29" t="s">
        <v>18</v>
      </c>
      <c r="C27" s="30"/>
      <c r="D27" s="30"/>
      <c r="E27" s="30"/>
      <c r="F27" s="30"/>
      <c r="G27" s="30"/>
      <c r="H27" s="30"/>
    </row>
    <row r="28" spans="1:9" x14ac:dyDescent="0.25">
      <c r="B28" s="36" t="s">
        <v>19</v>
      </c>
      <c r="C28" s="36"/>
      <c r="D28" s="36"/>
      <c r="E28" s="36"/>
      <c r="F28" s="36"/>
      <c r="G28" s="36"/>
      <c r="H28" s="36"/>
    </row>
    <row r="30" spans="1:9" x14ac:dyDescent="0.25">
      <c r="A30" t="s">
        <v>21</v>
      </c>
    </row>
  </sheetData>
  <mergeCells count="15">
    <mergeCell ref="B28:H28"/>
    <mergeCell ref="A18:D18"/>
    <mergeCell ref="A19:D19"/>
    <mergeCell ref="F1:G1"/>
    <mergeCell ref="A5:I5"/>
    <mergeCell ref="A9:E9"/>
    <mergeCell ref="A10:E10"/>
    <mergeCell ref="A13:E13"/>
    <mergeCell ref="A11:E12"/>
    <mergeCell ref="F11:F12"/>
    <mergeCell ref="A20:D20"/>
    <mergeCell ref="A21:D21"/>
    <mergeCell ref="A22:D22"/>
    <mergeCell ref="B25:D25"/>
    <mergeCell ref="B23:D23"/>
  </mergeCells>
  <pageMargins left="0.19685039370078741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caclul madelin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Marie Koa</cp:lastModifiedBy>
  <cp:lastPrinted>2020-05-12T20:16:00Z</cp:lastPrinted>
  <dcterms:created xsi:type="dcterms:W3CDTF">2013-12-18T13:18:14Z</dcterms:created>
  <dcterms:modified xsi:type="dcterms:W3CDTF">2026-03-10T08:46:18Z</dcterms:modified>
</cp:coreProperties>
</file>